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-To" sheetId="1" state="visible" r:id="rId1"/>
    <sheet name="Factors" sheetId="2" state="visible" r:id="rId2"/>
    <sheet name="Monthly Data" sheetId="3" state="visible" r:id="rId3"/>
    <sheet name="Progres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53F8A"/>
      <sz val="16"/>
    </font>
    <font>
      <name val="Calibri"/>
      <b val="1"/>
      <color rgb="004D5B6B"/>
      <sz val="11"/>
    </font>
    <font>
      <name val="Calibri"/>
      <sz val="11"/>
    </font>
    <font>
      <name val="Calibri"/>
      <i val="1"/>
      <color rgb="004D5B6B"/>
      <sz val="10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53F8A"/>
      </patternFill>
    </fill>
    <fill>
      <patternFill patternType="solid">
        <fgColor rgb="00FFF9E5"/>
      </patternFill>
    </fill>
  </fills>
  <borders count="2">
    <border>
      <left/>
      <right/>
      <top/>
      <bottom/>
      <diagonal/>
    </border>
    <border>
      <left style="thin">
        <color rgb="00C5CDD8"/>
      </left>
      <right style="thin">
        <color rgb="00C5CDD8"/>
      </right>
      <top style="thin">
        <color rgb="00C5CDD8"/>
      </top>
      <bottom style="thin">
        <color rgb="00C5C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applyAlignment="1" pivotButton="0" quotePrefix="0" xfId="0">
      <alignment vertical="top" wrapText="1"/>
    </xf>
    <xf numFmtId="164" fontId="3" fillId="3" borderId="1" pivotButton="0" quotePrefix="0" xfId="0"/>
    <xf numFmtId="0" fontId="0" fillId="0" borderId="1" applyAlignment="1" pivotButton="0" quotePrefix="0" xfId="0">
      <alignment horizontal="center"/>
    </xf>
    <xf numFmtId="0" fontId="3" fillId="3" borderId="1" pivotButton="0" quotePrefix="0" xfId="0"/>
    <xf numFmtId="165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2" fillId="0" borderId="0" pivotButton="0" quotePrefix="0" xfId="0"/>
    <xf numFmtId="0" fontId="0" fillId="3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CFEBD5"/>
          <bgColor rgb="00CFEBD5"/>
        </patternFill>
      </fill>
    </dxf>
    <dxf>
      <fill>
        <patternFill patternType="solid">
          <fgColor rgb="00F8C9C4"/>
          <bgColor rgb="00F8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Emissions per 1,000 units (kg CO2e)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'Monthly Data'!$A$5:$A$16</f>
            </numRef>
          </cat>
          <val>
            <numRef>
              <f>'Monthly Data'!$L$5:$L$16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Landfill per 1,000 units (kg)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'Monthly Data'!$A$5:$A$16</f>
            </numRef>
          </cat>
          <val>
            <numRef>
              <f>'Monthly Data'!$O$5:$O$16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16</col>
      <colOff>0</colOff>
      <row>2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16</col>
      <colOff>0</colOff>
      <row>17</row>
      <rowOff>0</rowOff>
    </from>
    <ext cx="504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onthlyData" displayName="MonthlyData" ref="A4:O40" headerRowCount="1">
  <autoFilter ref="A4:O40"/>
  <tableColumns count="15">
    <tableColumn id="1" name="Month (first day)"/>
    <tableColumn id="2" name="Month #"/>
    <tableColumn id="3" name="Output (units)"/>
    <tableColumn id="4" name="Electricity (kWh)"/>
    <tableColumn id="5" name="Natural gas (therms)"/>
    <tableColumn id="6" name="Diesel (gallons)"/>
    <tableColumn id="7" name="Water (m3)"/>
    <tableColumn id="8" name="Waste generated (kg)"/>
    <tableColumn id="9" name="Reused and recycled (kg)"/>
    <tableColumn id="10" name="Landfilled (kg)"/>
    <tableColumn id="11" name="Emissions (t CO2e)"/>
    <tableColumn id="12" name="Emissions per 1,000 units (kg)"/>
    <tableColumn id="13" name="Water per 1,000 units (m3)"/>
    <tableColumn id="14" name="Diversion rate"/>
    <tableColumn id="15" name="Landfill per 1,000 units (kg)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SUSTAINABILITY METRICS TRACKER - HOW TO USE</t>
        </is>
      </c>
    </row>
    <row r="3">
      <c r="A3" s="2" t="inlineStr">
        <is>
          <t>What this workbook is</t>
        </is>
      </c>
    </row>
    <row r="4">
      <c r="A4" s="3" t="inlineStr">
        <is>
          <t>A monthly tracker for energy, emissions, water, and waste: emission factors, a monthly data table that calculates emissions and intensity measures, and a progress summary that compares a baseline with recent months.</t>
        </is>
      </c>
    </row>
    <row r="5">
      <c r="A5" s="3" t="inlineStr">
        <is>
          <t>Educational template. It supports an organization's environmental and sustainability planning. It is not environmental, legal, compliance, engineering, or emissions-reporting advice and does not replace the laws, permits, and standards that apply to you. Emission factors shown are illustrative; use current factors from an authoritative source. Avoid entering confidential information.</t>
        </is>
      </c>
    </row>
    <row r="6">
      <c r="A6" s="2" t="inlineStr">
        <is>
          <t>Steps</t>
        </is>
      </c>
    </row>
    <row r="7">
      <c r="A7" s="3" t="inlineStr">
        <is>
          <t>1. Factors: enter the emission factors you use, with their source and year. The values shown are illustrative and simplified to carbon dioxide.</t>
        </is>
      </c>
    </row>
    <row r="8">
      <c r="A8" s="3" t="inlineStr">
        <is>
          <t>2. Monthly Data: for each month enter output, electricity, gas, diesel, water, and waste quantities. Emissions, intensity, water intensity, diversion rate, and landfill intensity calculate.</t>
        </is>
      </c>
    </row>
    <row r="9">
      <c r="A9" s="3" t="inlineStr">
        <is>
          <t>3. Progress: set how many of the first months form the baseline. The summary compares the baseline average with the latest three months.</t>
        </is>
      </c>
    </row>
    <row r="10">
      <c r="A10" s="2" t="inlineStr">
        <is>
          <t>Notes</t>
        </is>
      </c>
    </row>
    <row r="11">
      <c r="A11" s="3" t="inlineStr">
        <is>
          <t>Keep the boundary, factors, and units consistent between months. If you change factors or methods, note it and recalculate the baseline.</t>
        </is>
      </c>
    </row>
    <row r="12">
      <c r="A12" s="3" t="inlineStr">
        <is>
          <t>Intensity divides by output, so a busy month does not hide efficiency. Also watch absolute totals.</t>
        </is>
      </c>
    </row>
    <row r="13">
      <c r="A13" s="3" t="inlineStr">
        <is>
          <t>The example months are placeholders showing the formulas. Overwrite them.</t>
        </is>
      </c>
    </row>
    <row r="14">
      <c r="A14" s="3" t="inlineStr">
        <is>
          <t>Yellow cells are inputs. Calculated cells contain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0" customWidth="1" min="3" max="3"/>
    <col width="50" customWidth="1" min="4" max="4"/>
  </cols>
  <sheetData>
    <row r="1">
      <c r="A1" s="1" t="inlineStr">
        <is>
          <t>EMISSION FACTORS</t>
        </is>
      </c>
    </row>
    <row r="2">
      <c r="A2" s="4" t="inlineStr">
        <is>
          <t>Illustrative values, simplified to CO2. Replace with current factors from an authoritative source for your region and year.</t>
        </is>
      </c>
    </row>
    <row r="4" ht="32" customHeight="1">
      <c r="A4" s="5" t="inlineStr">
        <is>
          <t>Source</t>
        </is>
      </c>
      <c r="B4" s="5" t="inlineStr">
        <is>
          <t>Unit</t>
        </is>
      </c>
      <c r="C4" s="5" t="inlineStr">
        <is>
          <t>Factor (kg CO2e per unit)</t>
        </is>
      </c>
      <c r="D4" s="5" t="inlineStr">
        <is>
          <t>Source of factor and year</t>
        </is>
      </c>
    </row>
    <row r="5">
      <c r="A5" s="6" t="inlineStr">
        <is>
          <t>Electricity</t>
        </is>
      </c>
      <c r="B5" s="6" t="inlineStr">
        <is>
          <t>kWh</t>
        </is>
      </c>
      <c r="C5" s="7" t="n">
        <v>0.4</v>
      </c>
      <c r="D5" s="7" t="inlineStr">
        <is>
          <t>Illustrative; replace with your grid or supplier factor</t>
        </is>
      </c>
    </row>
    <row r="6">
      <c r="A6" s="6" t="inlineStr">
        <is>
          <t>Natural gas</t>
        </is>
      </c>
      <c r="B6" s="6" t="inlineStr">
        <is>
          <t>therm</t>
        </is>
      </c>
      <c r="C6" s="7" t="n">
        <v>5.3</v>
      </c>
      <c r="D6" s="7" t="inlineStr">
        <is>
          <t>Illustrative; replace with a national inventory factor</t>
        </is>
      </c>
    </row>
    <row r="7">
      <c r="A7" s="6" t="inlineStr">
        <is>
          <t>Diesel</t>
        </is>
      </c>
      <c r="B7" s="6" t="inlineStr">
        <is>
          <t>gallon</t>
        </is>
      </c>
      <c r="C7" s="7" t="n">
        <v>10.2</v>
      </c>
      <c r="D7" s="7" t="inlineStr">
        <is>
          <t>Illustrative; replace with a national inventory factor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8" customWidth="1" min="2" max="2"/>
    <col width="13" customWidth="1" min="3" max="3"/>
    <col width="13" customWidth="1" min="4" max="4"/>
    <col width="13" customWidth="1" min="5" max="5"/>
    <col width="12" customWidth="1" min="6" max="6"/>
    <col width="11" customWidth="1" min="7" max="7"/>
    <col width="13" customWidth="1" min="8" max="8"/>
    <col width="13" customWidth="1" min="9" max="9"/>
    <col width="12" customWidth="1" min="10" max="10"/>
    <col width="13" customWidth="1" min="11" max="11"/>
    <col width="15" customWidth="1" min="12" max="12"/>
    <col width="14" customWidth="1" min="13" max="13"/>
    <col width="11" customWidth="1" min="14" max="14"/>
    <col width="14" customWidth="1" min="15" max="15"/>
  </cols>
  <sheetData>
    <row r="1">
      <c r="A1" s="1" t="inlineStr">
        <is>
          <t>MONTHLY DATA</t>
        </is>
      </c>
    </row>
    <row r="2">
      <c r="A2" s="4" t="inlineStr">
        <is>
          <t>One row per month. Emissions and intensity measures calculate. Example rows are placeholders.</t>
        </is>
      </c>
    </row>
    <row r="4" ht="48" customHeight="1">
      <c r="A4" s="5" t="inlineStr">
        <is>
          <t>Month (first day)</t>
        </is>
      </c>
      <c r="B4" s="5" t="inlineStr">
        <is>
          <t>Month #</t>
        </is>
      </c>
      <c r="C4" s="5" t="inlineStr">
        <is>
          <t>Output (units)</t>
        </is>
      </c>
      <c r="D4" s="5" t="inlineStr">
        <is>
          <t>Electricity (kWh)</t>
        </is>
      </c>
      <c r="E4" s="5" t="inlineStr">
        <is>
          <t>Natural gas (therms)</t>
        </is>
      </c>
      <c r="F4" s="5" t="inlineStr">
        <is>
          <t>Diesel (gallons)</t>
        </is>
      </c>
      <c r="G4" s="5" t="inlineStr">
        <is>
          <t>Water (m3)</t>
        </is>
      </c>
      <c r="H4" s="5" t="inlineStr">
        <is>
          <t>Waste generated (kg)</t>
        </is>
      </c>
      <c r="I4" s="5" t="inlineStr">
        <is>
          <t>Reused and recycled (kg)</t>
        </is>
      </c>
      <c r="J4" s="5" t="inlineStr">
        <is>
          <t>Landfilled (kg)</t>
        </is>
      </c>
      <c r="K4" s="5" t="inlineStr">
        <is>
          <t>Emissions (t CO2e)</t>
        </is>
      </c>
      <c r="L4" s="5" t="inlineStr">
        <is>
          <t>Emissions per 1,000 units (kg)</t>
        </is>
      </c>
      <c r="M4" s="5" t="inlineStr">
        <is>
          <t>Water per 1,000 units (m3)</t>
        </is>
      </c>
      <c r="N4" s="5" t="inlineStr">
        <is>
          <t>Diversion rate</t>
        </is>
      </c>
      <c r="O4" s="5" t="inlineStr">
        <is>
          <t>Landfill per 1,000 units (kg)</t>
        </is>
      </c>
    </row>
    <row r="5">
      <c r="A5" s="8" t="n">
        <v>46023</v>
      </c>
      <c r="B5" s="9">
        <f>IF(A5="","",ROWS(A$5:A5))</f>
        <v/>
      </c>
      <c r="C5" s="10" t="n">
        <v>350000</v>
      </c>
      <c r="D5" s="10" t="n">
        <v>76000</v>
      </c>
      <c r="E5" s="10" t="n">
        <v>2600</v>
      </c>
      <c r="F5" s="10" t="n">
        <v>1000</v>
      </c>
      <c r="G5" s="10" t="n">
        <v>590</v>
      </c>
      <c r="H5" s="10" t="n">
        <v>15000</v>
      </c>
      <c r="I5" s="10" t="n">
        <v>9200</v>
      </c>
      <c r="J5" s="10" t="n">
        <v>5800</v>
      </c>
      <c r="K5" s="11">
        <f>IF(A5="","",(D5*Factors!$C$5+E5*Factors!$C$6+F5*Factors!$C$7)/1000)</f>
        <v/>
      </c>
      <c r="L5" s="11">
        <f>IF(OR(A5="",C5="",C5=0),"",K5*1000000/C5)</f>
        <v/>
      </c>
      <c r="M5" s="12">
        <f>IF(OR(A5="",C5="",C5=0),"",G5*1000/C5)</f>
        <v/>
      </c>
      <c r="N5" s="13">
        <f>IF(OR(A5="",H5="",H5=0),"",I5/H5)</f>
        <v/>
      </c>
      <c r="O5" s="12">
        <f>IF(OR(A5="",C5="",C5=0),"",J5*1000/C5)</f>
        <v/>
      </c>
    </row>
    <row r="6">
      <c r="A6" s="8" t="n">
        <v>46054</v>
      </c>
      <c r="B6" s="9">
        <f>IF(A6="","",ROWS(A$5:A6))</f>
        <v/>
      </c>
      <c r="C6" s="10" t="n">
        <v>340000</v>
      </c>
      <c r="D6" s="10" t="n">
        <v>74000</v>
      </c>
      <c r="E6" s="10" t="n">
        <v>2700</v>
      </c>
      <c r="F6" s="10" t="n">
        <v>1000</v>
      </c>
      <c r="G6" s="10" t="n">
        <v>575</v>
      </c>
      <c r="H6" s="10" t="n">
        <v>14700</v>
      </c>
      <c r="I6" s="10" t="n">
        <v>9100</v>
      </c>
      <c r="J6" s="10" t="n">
        <v>5600</v>
      </c>
      <c r="K6" s="11">
        <f>IF(A6="","",(D6*Factors!$C$5+E6*Factors!$C$6+F6*Factors!$C$7)/1000)</f>
        <v/>
      </c>
      <c r="L6" s="11">
        <f>IF(OR(A6="",C6="",C6=0),"",K6*1000000/C6)</f>
        <v/>
      </c>
      <c r="M6" s="12">
        <f>IF(OR(A6="",C6="",C6=0),"",G6*1000/C6)</f>
        <v/>
      </c>
      <c r="N6" s="13">
        <f>IF(OR(A6="",H6="",H6=0),"",I6/H6)</f>
        <v/>
      </c>
      <c r="O6" s="12">
        <f>IF(OR(A6="",C6="",C6=0),"",J6*1000/C6)</f>
        <v/>
      </c>
    </row>
    <row r="7">
      <c r="A7" s="8" t="n">
        <v>46082</v>
      </c>
      <c r="B7" s="9">
        <f>IF(A7="","",ROWS(A$5:A7))</f>
        <v/>
      </c>
      <c r="C7" s="10" t="n">
        <v>360000</v>
      </c>
      <c r="D7" s="10" t="n">
        <v>77500</v>
      </c>
      <c r="E7" s="10" t="n">
        <v>2500</v>
      </c>
      <c r="F7" s="10" t="n">
        <v>1050</v>
      </c>
      <c r="G7" s="10" t="n">
        <v>600</v>
      </c>
      <c r="H7" s="10" t="n">
        <v>15200</v>
      </c>
      <c r="I7" s="10" t="n">
        <v>9500</v>
      </c>
      <c r="J7" s="10" t="n">
        <v>5700</v>
      </c>
      <c r="K7" s="11">
        <f>IF(A7="","",(D7*Factors!$C$5+E7*Factors!$C$6+F7*Factors!$C$7)/1000)</f>
        <v/>
      </c>
      <c r="L7" s="11">
        <f>IF(OR(A7="",C7="",C7=0),"",K7*1000000/C7)</f>
        <v/>
      </c>
      <c r="M7" s="12">
        <f>IF(OR(A7="",C7="",C7=0),"",G7*1000/C7)</f>
        <v/>
      </c>
      <c r="N7" s="13">
        <f>IF(OR(A7="",H7="",H7=0),"",I7/H7)</f>
        <v/>
      </c>
      <c r="O7" s="12">
        <f>IF(OR(A7="",C7="",C7=0),"",J7*1000/C7)</f>
        <v/>
      </c>
    </row>
    <row r="8">
      <c r="A8" s="8" t="n">
        <v>46113</v>
      </c>
      <c r="B8" s="9">
        <f>IF(A8="","",ROWS(A$5:A8))</f>
        <v/>
      </c>
      <c r="C8" s="10" t="n">
        <v>355000</v>
      </c>
      <c r="D8" s="10" t="n">
        <v>73000</v>
      </c>
      <c r="E8" s="10" t="n">
        <v>2300</v>
      </c>
      <c r="F8" s="10" t="n">
        <v>980</v>
      </c>
      <c r="G8" s="10" t="n">
        <v>585</v>
      </c>
      <c r="H8" s="10" t="n">
        <v>14400</v>
      </c>
      <c r="I8" s="10" t="n">
        <v>9800</v>
      </c>
      <c r="J8" s="10" t="n">
        <v>4600</v>
      </c>
      <c r="K8" s="11">
        <f>IF(A8="","",(D8*Factors!$C$5+E8*Factors!$C$6+F8*Factors!$C$7)/1000)</f>
        <v/>
      </c>
      <c r="L8" s="11">
        <f>IF(OR(A8="",C8="",C8=0),"",K8*1000000/C8)</f>
        <v/>
      </c>
      <c r="M8" s="12">
        <f>IF(OR(A8="",C8="",C8=0),"",G8*1000/C8)</f>
        <v/>
      </c>
      <c r="N8" s="13">
        <f>IF(OR(A8="",H8="",H8=0),"",I8/H8)</f>
        <v/>
      </c>
      <c r="O8" s="12">
        <f>IF(OR(A8="",C8="",C8=0),"",J8*1000/C8)</f>
        <v/>
      </c>
    </row>
    <row r="9">
      <c r="A9" s="8" t="n">
        <v>46143</v>
      </c>
      <c r="B9" s="9">
        <f>IF(A9="","",ROWS(A$5:A9))</f>
        <v/>
      </c>
      <c r="C9" s="10" t="n">
        <v>365000</v>
      </c>
      <c r="D9" s="10" t="n">
        <v>74500</v>
      </c>
      <c r="E9" s="10" t="n">
        <v>2100</v>
      </c>
      <c r="F9" s="10" t="n">
        <v>950</v>
      </c>
      <c r="G9" s="10" t="n">
        <v>590</v>
      </c>
      <c r="H9" s="10" t="n">
        <v>14000</v>
      </c>
      <c r="I9" s="10" t="n">
        <v>10200</v>
      </c>
      <c r="J9" s="10" t="n">
        <v>3800</v>
      </c>
      <c r="K9" s="11">
        <f>IF(A9="","",(D9*Factors!$C$5+E9*Factors!$C$6+F9*Factors!$C$7)/1000)</f>
        <v/>
      </c>
      <c r="L9" s="11">
        <f>IF(OR(A9="",C9="",C9=0),"",K9*1000000/C9)</f>
        <v/>
      </c>
      <c r="M9" s="12">
        <f>IF(OR(A9="",C9="",C9=0),"",G9*1000/C9)</f>
        <v/>
      </c>
      <c r="N9" s="13">
        <f>IF(OR(A9="",H9="",H9=0),"",I9/H9)</f>
        <v/>
      </c>
      <c r="O9" s="12">
        <f>IF(OR(A9="",C9="",C9=0),"",J9*1000/C9)</f>
        <v/>
      </c>
    </row>
    <row r="10">
      <c r="A10" s="8" t="n">
        <v>46174</v>
      </c>
      <c r="B10" s="9">
        <f>IF(A10="","",ROWS(A$5:A10))</f>
        <v/>
      </c>
      <c r="C10" s="10" t="n">
        <v>370000</v>
      </c>
      <c r="D10" s="10" t="n">
        <v>73500</v>
      </c>
      <c r="E10" s="10" t="n">
        <v>1900</v>
      </c>
      <c r="F10" s="10" t="n">
        <v>900</v>
      </c>
      <c r="G10" s="10" t="n">
        <v>580</v>
      </c>
      <c r="H10" s="10" t="n">
        <v>13600</v>
      </c>
      <c r="I10" s="10" t="n">
        <v>10600</v>
      </c>
      <c r="J10" s="10" t="n">
        <v>3000</v>
      </c>
      <c r="K10" s="11">
        <f>IF(A10="","",(D10*Factors!$C$5+E10*Factors!$C$6+F10*Factors!$C$7)/1000)</f>
        <v/>
      </c>
      <c r="L10" s="11">
        <f>IF(OR(A10="",C10="",C10=0),"",K10*1000000/C10)</f>
        <v/>
      </c>
      <c r="M10" s="12">
        <f>IF(OR(A10="",C10="",C10=0),"",G10*1000/C10)</f>
        <v/>
      </c>
      <c r="N10" s="13">
        <f>IF(OR(A10="",H10="",H10=0),"",I10/H10)</f>
        <v/>
      </c>
      <c r="O10" s="12">
        <f>IF(OR(A10="",C10="",C10=0),"",J10*1000/C10)</f>
        <v/>
      </c>
    </row>
    <row r="11">
      <c r="A11" s="8" t="n"/>
      <c r="B11" s="9">
        <f>IF(A11="","",ROWS(A$5:A11))</f>
        <v/>
      </c>
      <c r="C11" s="10" t="n"/>
      <c r="D11" s="10" t="n"/>
      <c r="E11" s="10" t="n"/>
      <c r="F11" s="10" t="n"/>
      <c r="G11" s="10" t="n"/>
      <c r="H11" s="10" t="n"/>
      <c r="I11" s="10" t="n"/>
      <c r="J11" s="10" t="n"/>
      <c r="K11" s="11">
        <f>IF(A11="","",(D11*Factors!$C$5+E11*Factors!$C$6+F11*Factors!$C$7)/1000)</f>
        <v/>
      </c>
      <c r="L11" s="11">
        <f>IF(OR(A11="",C11="",C11=0),"",K11*1000000/C11)</f>
        <v/>
      </c>
      <c r="M11" s="12">
        <f>IF(OR(A11="",C11="",C11=0),"",G11*1000/C11)</f>
        <v/>
      </c>
      <c r="N11" s="13">
        <f>IF(OR(A11="",H11="",H11=0),"",I11/H11)</f>
        <v/>
      </c>
      <c r="O11" s="12">
        <f>IF(OR(A11="",C11="",C11=0),"",J11*1000/C11)</f>
        <v/>
      </c>
    </row>
    <row r="12">
      <c r="A12" s="8" t="n"/>
      <c r="B12" s="9">
        <f>IF(A12="","",ROWS(A$5:A12))</f>
        <v/>
      </c>
      <c r="C12" s="10" t="n"/>
      <c r="D12" s="10" t="n"/>
      <c r="E12" s="10" t="n"/>
      <c r="F12" s="10" t="n"/>
      <c r="G12" s="10" t="n"/>
      <c r="H12" s="10" t="n"/>
      <c r="I12" s="10" t="n"/>
      <c r="J12" s="10" t="n"/>
      <c r="K12" s="11">
        <f>IF(A12="","",(D12*Factors!$C$5+E12*Factors!$C$6+F12*Factors!$C$7)/1000)</f>
        <v/>
      </c>
      <c r="L12" s="11">
        <f>IF(OR(A12="",C12="",C12=0),"",K12*1000000/C12)</f>
        <v/>
      </c>
      <c r="M12" s="12">
        <f>IF(OR(A12="",C12="",C12=0),"",G12*1000/C12)</f>
        <v/>
      </c>
      <c r="N12" s="13">
        <f>IF(OR(A12="",H12="",H12=0),"",I12/H12)</f>
        <v/>
      </c>
      <c r="O12" s="12">
        <f>IF(OR(A12="",C12="",C12=0),"",J12*1000/C12)</f>
        <v/>
      </c>
    </row>
    <row r="13">
      <c r="A13" s="8" t="n"/>
      <c r="B13" s="9">
        <f>IF(A13="","",ROWS(A$5:A13))</f>
        <v/>
      </c>
      <c r="C13" s="10" t="n"/>
      <c r="D13" s="10" t="n"/>
      <c r="E13" s="10" t="n"/>
      <c r="F13" s="10" t="n"/>
      <c r="G13" s="10" t="n"/>
      <c r="H13" s="10" t="n"/>
      <c r="I13" s="10" t="n"/>
      <c r="J13" s="10" t="n"/>
      <c r="K13" s="11">
        <f>IF(A13="","",(D13*Factors!$C$5+E13*Factors!$C$6+F13*Factors!$C$7)/1000)</f>
        <v/>
      </c>
      <c r="L13" s="11">
        <f>IF(OR(A13="",C13="",C13=0),"",K13*1000000/C13)</f>
        <v/>
      </c>
      <c r="M13" s="12">
        <f>IF(OR(A13="",C13="",C13=0),"",G13*1000/C13)</f>
        <v/>
      </c>
      <c r="N13" s="13">
        <f>IF(OR(A13="",H13="",H13=0),"",I13/H13)</f>
        <v/>
      </c>
      <c r="O13" s="12">
        <f>IF(OR(A13="",C13="",C13=0),"",J13*1000/C13)</f>
        <v/>
      </c>
    </row>
    <row r="14">
      <c r="A14" s="8" t="n"/>
      <c r="B14" s="9">
        <f>IF(A14="","",ROWS(A$5:A14))</f>
        <v/>
      </c>
      <c r="C14" s="10" t="n"/>
      <c r="D14" s="10" t="n"/>
      <c r="E14" s="10" t="n"/>
      <c r="F14" s="10" t="n"/>
      <c r="G14" s="10" t="n"/>
      <c r="H14" s="10" t="n"/>
      <c r="I14" s="10" t="n"/>
      <c r="J14" s="10" t="n"/>
      <c r="K14" s="11">
        <f>IF(A14="","",(D14*Factors!$C$5+E14*Factors!$C$6+F14*Factors!$C$7)/1000)</f>
        <v/>
      </c>
      <c r="L14" s="11">
        <f>IF(OR(A14="",C14="",C14=0),"",K14*1000000/C14)</f>
        <v/>
      </c>
      <c r="M14" s="12">
        <f>IF(OR(A14="",C14="",C14=0),"",G14*1000/C14)</f>
        <v/>
      </c>
      <c r="N14" s="13">
        <f>IF(OR(A14="",H14="",H14=0),"",I14/H14)</f>
        <v/>
      </c>
      <c r="O14" s="12">
        <f>IF(OR(A14="",C14="",C14=0),"",J14*1000/C14)</f>
        <v/>
      </c>
    </row>
    <row r="15">
      <c r="A15" s="8" t="n"/>
      <c r="B15" s="9">
        <f>IF(A15="","",ROWS(A$5:A15))</f>
        <v/>
      </c>
      <c r="C15" s="10" t="n"/>
      <c r="D15" s="10" t="n"/>
      <c r="E15" s="10" t="n"/>
      <c r="F15" s="10" t="n"/>
      <c r="G15" s="10" t="n"/>
      <c r="H15" s="10" t="n"/>
      <c r="I15" s="10" t="n"/>
      <c r="J15" s="10" t="n"/>
      <c r="K15" s="11">
        <f>IF(A15="","",(D15*Factors!$C$5+E15*Factors!$C$6+F15*Factors!$C$7)/1000)</f>
        <v/>
      </c>
      <c r="L15" s="11">
        <f>IF(OR(A15="",C15="",C15=0),"",K15*1000000/C15)</f>
        <v/>
      </c>
      <c r="M15" s="12">
        <f>IF(OR(A15="",C15="",C15=0),"",G15*1000/C15)</f>
        <v/>
      </c>
      <c r="N15" s="13">
        <f>IF(OR(A15="",H15="",H15=0),"",I15/H15)</f>
        <v/>
      </c>
      <c r="O15" s="12">
        <f>IF(OR(A15="",C15="",C15=0),"",J15*1000/C15)</f>
        <v/>
      </c>
    </row>
    <row r="16">
      <c r="A16" s="8" t="n"/>
      <c r="B16" s="9">
        <f>IF(A16="","",ROWS(A$5:A16))</f>
        <v/>
      </c>
      <c r="C16" s="10" t="n"/>
      <c r="D16" s="10" t="n"/>
      <c r="E16" s="10" t="n"/>
      <c r="F16" s="10" t="n"/>
      <c r="G16" s="10" t="n"/>
      <c r="H16" s="10" t="n"/>
      <c r="I16" s="10" t="n"/>
      <c r="J16" s="10" t="n"/>
      <c r="K16" s="11">
        <f>IF(A16="","",(D16*Factors!$C$5+E16*Factors!$C$6+F16*Factors!$C$7)/1000)</f>
        <v/>
      </c>
      <c r="L16" s="11">
        <f>IF(OR(A16="",C16="",C16=0),"",K16*1000000/C16)</f>
        <v/>
      </c>
      <c r="M16" s="12">
        <f>IF(OR(A16="",C16="",C16=0),"",G16*1000/C16)</f>
        <v/>
      </c>
      <c r="N16" s="13">
        <f>IF(OR(A16="",H16="",H16=0),"",I16/H16)</f>
        <v/>
      </c>
      <c r="O16" s="12">
        <f>IF(OR(A16="",C16="",C16=0),"",J16*1000/C16)</f>
        <v/>
      </c>
    </row>
    <row r="17">
      <c r="A17" s="8" t="n"/>
      <c r="B17" s="9">
        <f>IF(A17="","",ROWS(A$5:A17))</f>
        <v/>
      </c>
      <c r="C17" s="10" t="n"/>
      <c r="D17" s="10" t="n"/>
      <c r="E17" s="10" t="n"/>
      <c r="F17" s="10" t="n"/>
      <c r="G17" s="10" t="n"/>
      <c r="H17" s="10" t="n"/>
      <c r="I17" s="10" t="n"/>
      <c r="J17" s="10" t="n"/>
      <c r="K17" s="11">
        <f>IF(A17="","",(D17*Factors!$C$5+E17*Factors!$C$6+F17*Factors!$C$7)/1000)</f>
        <v/>
      </c>
      <c r="L17" s="11">
        <f>IF(OR(A17="",C17="",C17=0),"",K17*1000000/C17)</f>
        <v/>
      </c>
      <c r="M17" s="12">
        <f>IF(OR(A17="",C17="",C17=0),"",G17*1000/C17)</f>
        <v/>
      </c>
      <c r="N17" s="13">
        <f>IF(OR(A17="",H17="",H17=0),"",I17/H17)</f>
        <v/>
      </c>
      <c r="O17" s="12">
        <f>IF(OR(A17="",C17="",C17=0),"",J17*1000/C17)</f>
        <v/>
      </c>
    </row>
    <row r="18">
      <c r="A18" s="8" t="n"/>
      <c r="B18" s="9">
        <f>IF(A18="","",ROWS(A$5:A18))</f>
        <v/>
      </c>
      <c r="C18" s="10" t="n"/>
      <c r="D18" s="10" t="n"/>
      <c r="E18" s="10" t="n"/>
      <c r="F18" s="10" t="n"/>
      <c r="G18" s="10" t="n"/>
      <c r="H18" s="10" t="n"/>
      <c r="I18" s="10" t="n"/>
      <c r="J18" s="10" t="n"/>
      <c r="K18" s="11">
        <f>IF(A18="","",(D18*Factors!$C$5+E18*Factors!$C$6+F18*Factors!$C$7)/1000)</f>
        <v/>
      </c>
      <c r="L18" s="11">
        <f>IF(OR(A18="",C18="",C18=0),"",K18*1000000/C18)</f>
        <v/>
      </c>
      <c r="M18" s="12">
        <f>IF(OR(A18="",C18="",C18=0),"",G18*1000/C18)</f>
        <v/>
      </c>
      <c r="N18" s="13">
        <f>IF(OR(A18="",H18="",H18=0),"",I18/H18)</f>
        <v/>
      </c>
      <c r="O18" s="12">
        <f>IF(OR(A18="",C18="",C18=0),"",J18*1000/C18)</f>
        <v/>
      </c>
    </row>
    <row r="19">
      <c r="A19" s="8" t="n"/>
      <c r="B19" s="9">
        <f>IF(A19="","",ROWS(A$5:A19))</f>
        <v/>
      </c>
      <c r="C19" s="10" t="n"/>
      <c r="D19" s="10" t="n"/>
      <c r="E19" s="10" t="n"/>
      <c r="F19" s="10" t="n"/>
      <c r="G19" s="10" t="n"/>
      <c r="H19" s="10" t="n"/>
      <c r="I19" s="10" t="n"/>
      <c r="J19" s="10" t="n"/>
      <c r="K19" s="11">
        <f>IF(A19="","",(D19*Factors!$C$5+E19*Factors!$C$6+F19*Factors!$C$7)/1000)</f>
        <v/>
      </c>
      <c r="L19" s="11">
        <f>IF(OR(A19="",C19="",C19=0),"",K19*1000000/C19)</f>
        <v/>
      </c>
      <c r="M19" s="12">
        <f>IF(OR(A19="",C19="",C19=0),"",G19*1000/C19)</f>
        <v/>
      </c>
      <c r="N19" s="13">
        <f>IF(OR(A19="",H19="",H19=0),"",I19/H19)</f>
        <v/>
      </c>
      <c r="O19" s="12">
        <f>IF(OR(A19="",C19="",C19=0),"",J19*1000/C19)</f>
        <v/>
      </c>
    </row>
    <row r="20">
      <c r="A20" s="8" t="n"/>
      <c r="B20" s="9">
        <f>IF(A20="","",ROWS(A$5:A20))</f>
        <v/>
      </c>
      <c r="C20" s="10" t="n"/>
      <c r="D20" s="10" t="n"/>
      <c r="E20" s="10" t="n"/>
      <c r="F20" s="10" t="n"/>
      <c r="G20" s="10" t="n"/>
      <c r="H20" s="10" t="n"/>
      <c r="I20" s="10" t="n"/>
      <c r="J20" s="10" t="n"/>
      <c r="K20" s="11">
        <f>IF(A20="","",(D20*Factors!$C$5+E20*Factors!$C$6+F20*Factors!$C$7)/1000)</f>
        <v/>
      </c>
      <c r="L20" s="11">
        <f>IF(OR(A20="",C20="",C20=0),"",K20*1000000/C20)</f>
        <v/>
      </c>
      <c r="M20" s="12">
        <f>IF(OR(A20="",C20="",C20=0),"",G20*1000/C20)</f>
        <v/>
      </c>
      <c r="N20" s="13">
        <f>IF(OR(A20="",H20="",H20=0),"",I20/H20)</f>
        <v/>
      </c>
      <c r="O20" s="12">
        <f>IF(OR(A20="",C20="",C20=0),"",J20*1000/C20)</f>
        <v/>
      </c>
    </row>
    <row r="21">
      <c r="A21" s="8" t="n"/>
      <c r="B21" s="9">
        <f>IF(A21="","",ROWS(A$5:A21))</f>
        <v/>
      </c>
      <c r="C21" s="10" t="n"/>
      <c r="D21" s="10" t="n"/>
      <c r="E21" s="10" t="n"/>
      <c r="F21" s="10" t="n"/>
      <c r="G21" s="10" t="n"/>
      <c r="H21" s="10" t="n"/>
      <c r="I21" s="10" t="n"/>
      <c r="J21" s="10" t="n"/>
      <c r="K21" s="11">
        <f>IF(A21="","",(D21*Factors!$C$5+E21*Factors!$C$6+F21*Factors!$C$7)/1000)</f>
        <v/>
      </c>
      <c r="L21" s="11">
        <f>IF(OR(A21="",C21="",C21=0),"",K21*1000000/C21)</f>
        <v/>
      </c>
      <c r="M21" s="12">
        <f>IF(OR(A21="",C21="",C21=0),"",G21*1000/C21)</f>
        <v/>
      </c>
      <c r="N21" s="13">
        <f>IF(OR(A21="",H21="",H21=0),"",I21/H21)</f>
        <v/>
      </c>
      <c r="O21" s="12">
        <f>IF(OR(A21="",C21="",C21=0),"",J21*1000/C21)</f>
        <v/>
      </c>
    </row>
    <row r="22">
      <c r="A22" s="8" t="n"/>
      <c r="B22" s="9">
        <f>IF(A22="","",ROWS(A$5:A22))</f>
        <v/>
      </c>
      <c r="C22" s="10" t="n"/>
      <c r="D22" s="10" t="n"/>
      <c r="E22" s="10" t="n"/>
      <c r="F22" s="10" t="n"/>
      <c r="G22" s="10" t="n"/>
      <c r="H22" s="10" t="n"/>
      <c r="I22" s="10" t="n"/>
      <c r="J22" s="10" t="n"/>
      <c r="K22" s="11">
        <f>IF(A22="","",(D22*Factors!$C$5+E22*Factors!$C$6+F22*Factors!$C$7)/1000)</f>
        <v/>
      </c>
      <c r="L22" s="11">
        <f>IF(OR(A22="",C22="",C22=0),"",K22*1000000/C22)</f>
        <v/>
      </c>
      <c r="M22" s="12">
        <f>IF(OR(A22="",C22="",C22=0),"",G22*1000/C22)</f>
        <v/>
      </c>
      <c r="N22" s="13">
        <f>IF(OR(A22="",H22="",H22=0),"",I22/H22)</f>
        <v/>
      </c>
      <c r="O22" s="12">
        <f>IF(OR(A22="",C22="",C22=0),"",J22*1000/C22)</f>
        <v/>
      </c>
    </row>
    <row r="23">
      <c r="A23" s="8" t="n"/>
      <c r="B23" s="9">
        <f>IF(A23="","",ROWS(A$5:A23))</f>
        <v/>
      </c>
      <c r="C23" s="10" t="n"/>
      <c r="D23" s="10" t="n"/>
      <c r="E23" s="10" t="n"/>
      <c r="F23" s="10" t="n"/>
      <c r="G23" s="10" t="n"/>
      <c r="H23" s="10" t="n"/>
      <c r="I23" s="10" t="n"/>
      <c r="J23" s="10" t="n"/>
      <c r="K23" s="11">
        <f>IF(A23="","",(D23*Factors!$C$5+E23*Factors!$C$6+F23*Factors!$C$7)/1000)</f>
        <v/>
      </c>
      <c r="L23" s="11">
        <f>IF(OR(A23="",C23="",C23=0),"",K23*1000000/C23)</f>
        <v/>
      </c>
      <c r="M23" s="12">
        <f>IF(OR(A23="",C23="",C23=0),"",G23*1000/C23)</f>
        <v/>
      </c>
      <c r="N23" s="13">
        <f>IF(OR(A23="",H23="",H23=0),"",I23/H23)</f>
        <v/>
      </c>
      <c r="O23" s="12">
        <f>IF(OR(A23="",C23="",C23=0),"",J23*1000/C23)</f>
        <v/>
      </c>
    </row>
    <row r="24">
      <c r="A24" s="8" t="n"/>
      <c r="B24" s="9">
        <f>IF(A24="","",ROWS(A$5:A24))</f>
        <v/>
      </c>
      <c r="C24" s="10" t="n"/>
      <c r="D24" s="10" t="n"/>
      <c r="E24" s="10" t="n"/>
      <c r="F24" s="10" t="n"/>
      <c r="G24" s="10" t="n"/>
      <c r="H24" s="10" t="n"/>
      <c r="I24" s="10" t="n"/>
      <c r="J24" s="10" t="n"/>
      <c r="K24" s="11">
        <f>IF(A24="","",(D24*Factors!$C$5+E24*Factors!$C$6+F24*Factors!$C$7)/1000)</f>
        <v/>
      </c>
      <c r="L24" s="11">
        <f>IF(OR(A24="",C24="",C24=0),"",K24*1000000/C24)</f>
        <v/>
      </c>
      <c r="M24" s="12">
        <f>IF(OR(A24="",C24="",C24=0),"",G24*1000/C24)</f>
        <v/>
      </c>
      <c r="N24" s="13">
        <f>IF(OR(A24="",H24="",H24=0),"",I24/H24)</f>
        <v/>
      </c>
      <c r="O24" s="12">
        <f>IF(OR(A24="",C24="",C24=0),"",J24*1000/C24)</f>
        <v/>
      </c>
    </row>
    <row r="25">
      <c r="A25" s="8" t="n"/>
      <c r="B25" s="9">
        <f>IF(A25="","",ROWS(A$5:A25))</f>
        <v/>
      </c>
      <c r="C25" s="10" t="n"/>
      <c r="D25" s="10" t="n"/>
      <c r="E25" s="10" t="n"/>
      <c r="F25" s="10" t="n"/>
      <c r="G25" s="10" t="n"/>
      <c r="H25" s="10" t="n"/>
      <c r="I25" s="10" t="n"/>
      <c r="J25" s="10" t="n"/>
      <c r="K25" s="11">
        <f>IF(A25="","",(D25*Factors!$C$5+E25*Factors!$C$6+F25*Factors!$C$7)/1000)</f>
        <v/>
      </c>
      <c r="L25" s="11">
        <f>IF(OR(A25="",C25="",C25=0),"",K25*1000000/C25)</f>
        <v/>
      </c>
      <c r="M25" s="12">
        <f>IF(OR(A25="",C25="",C25=0),"",G25*1000/C25)</f>
        <v/>
      </c>
      <c r="N25" s="13">
        <f>IF(OR(A25="",H25="",H25=0),"",I25/H25)</f>
        <v/>
      </c>
      <c r="O25" s="12">
        <f>IF(OR(A25="",C25="",C25=0),"",J25*1000/C25)</f>
        <v/>
      </c>
    </row>
    <row r="26">
      <c r="A26" s="8" t="n"/>
      <c r="B26" s="9">
        <f>IF(A26="","",ROWS(A$5:A26))</f>
        <v/>
      </c>
      <c r="C26" s="10" t="n"/>
      <c r="D26" s="10" t="n"/>
      <c r="E26" s="10" t="n"/>
      <c r="F26" s="10" t="n"/>
      <c r="G26" s="10" t="n"/>
      <c r="H26" s="10" t="n"/>
      <c r="I26" s="10" t="n"/>
      <c r="J26" s="10" t="n"/>
      <c r="K26" s="11">
        <f>IF(A26="","",(D26*Factors!$C$5+E26*Factors!$C$6+F26*Factors!$C$7)/1000)</f>
        <v/>
      </c>
      <c r="L26" s="11">
        <f>IF(OR(A26="",C26="",C26=0),"",K26*1000000/C26)</f>
        <v/>
      </c>
      <c r="M26" s="12">
        <f>IF(OR(A26="",C26="",C26=0),"",G26*1000/C26)</f>
        <v/>
      </c>
      <c r="N26" s="13">
        <f>IF(OR(A26="",H26="",H26=0),"",I26/H26)</f>
        <v/>
      </c>
      <c r="O26" s="12">
        <f>IF(OR(A26="",C26="",C26=0),"",J26*1000/C26)</f>
        <v/>
      </c>
    </row>
    <row r="27">
      <c r="A27" s="8" t="n"/>
      <c r="B27" s="9">
        <f>IF(A27="","",ROWS(A$5:A27))</f>
        <v/>
      </c>
      <c r="C27" s="10" t="n"/>
      <c r="D27" s="10" t="n"/>
      <c r="E27" s="10" t="n"/>
      <c r="F27" s="10" t="n"/>
      <c r="G27" s="10" t="n"/>
      <c r="H27" s="10" t="n"/>
      <c r="I27" s="10" t="n"/>
      <c r="J27" s="10" t="n"/>
      <c r="K27" s="11">
        <f>IF(A27="","",(D27*Factors!$C$5+E27*Factors!$C$6+F27*Factors!$C$7)/1000)</f>
        <v/>
      </c>
      <c r="L27" s="11">
        <f>IF(OR(A27="",C27="",C27=0),"",K27*1000000/C27)</f>
        <v/>
      </c>
      <c r="M27" s="12">
        <f>IF(OR(A27="",C27="",C27=0),"",G27*1000/C27)</f>
        <v/>
      </c>
      <c r="N27" s="13">
        <f>IF(OR(A27="",H27="",H27=0),"",I27/H27)</f>
        <v/>
      </c>
      <c r="O27" s="12">
        <f>IF(OR(A27="",C27="",C27=0),"",J27*1000/C27)</f>
        <v/>
      </c>
    </row>
    <row r="28">
      <c r="A28" s="8" t="n"/>
      <c r="B28" s="9">
        <f>IF(A28="","",ROWS(A$5:A28))</f>
        <v/>
      </c>
      <c r="C28" s="10" t="n"/>
      <c r="D28" s="10" t="n"/>
      <c r="E28" s="10" t="n"/>
      <c r="F28" s="10" t="n"/>
      <c r="G28" s="10" t="n"/>
      <c r="H28" s="10" t="n"/>
      <c r="I28" s="10" t="n"/>
      <c r="J28" s="10" t="n"/>
      <c r="K28" s="11">
        <f>IF(A28="","",(D28*Factors!$C$5+E28*Factors!$C$6+F28*Factors!$C$7)/1000)</f>
        <v/>
      </c>
      <c r="L28" s="11">
        <f>IF(OR(A28="",C28="",C28=0),"",K28*1000000/C28)</f>
        <v/>
      </c>
      <c r="M28" s="12">
        <f>IF(OR(A28="",C28="",C28=0),"",G28*1000/C28)</f>
        <v/>
      </c>
      <c r="N28" s="13">
        <f>IF(OR(A28="",H28="",H28=0),"",I28/H28)</f>
        <v/>
      </c>
      <c r="O28" s="12">
        <f>IF(OR(A28="",C28="",C28=0),"",J28*1000/C28)</f>
        <v/>
      </c>
    </row>
    <row r="29">
      <c r="A29" s="8" t="n"/>
      <c r="B29" s="9">
        <f>IF(A29="","",ROWS(A$5:A29))</f>
        <v/>
      </c>
      <c r="C29" s="10" t="n"/>
      <c r="D29" s="10" t="n"/>
      <c r="E29" s="10" t="n"/>
      <c r="F29" s="10" t="n"/>
      <c r="G29" s="10" t="n"/>
      <c r="H29" s="10" t="n"/>
      <c r="I29" s="10" t="n"/>
      <c r="J29" s="10" t="n"/>
      <c r="K29" s="11">
        <f>IF(A29="","",(D29*Factors!$C$5+E29*Factors!$C$6+F29*Factors!$C$7)/1000)</f>
        <v/>
      </c>
      <c r="L29" s="11">
        <f>IF(OR(A29="",C29="",C29=0),"",K29*1000000/C29)</f>
        <v/>
      </c>
      <c r="M29" s="12">
        <f>IF(OR(A29="",C29="",C29=0),"",G29*1000/C29)</f>
        <v/>
      </c>
      <c r="N29" s="13">
        <f>IF(OR(A29="",H29="",H29=0),"",I29/H29)</f>
        <v/>
      </c>
      <c r="O29" s="12">
        <f>IF(OR(A29="",C29="",C29=0),"",J29*1000/C29)</f>
        <v/>
      </c>
    </row>
    <row r="30">
      <c r="A30" s="8" t="n"/>
      <c r="B30" s="9">
        <f>IF(A30="","",ROWS(A$5:A30))</f>
        <v/>
      </c>
      <c r="C30" s="10" t="n"/>
      <c r="D30" s="10" t="n"/>
      <c r="E30" s="10" t="n"/>
      <c r="F30" s="10" t="n"/>
      <c r="G30" s="10" t="n"/>
      <c r="H30" s="10" t="n"/>
      <c r="I30" s="10" t="n"/>
      <c r="J30" s="10" t="n"/>
      <c r="K30" s="11">
        <f>IF(A30="","",(D30*Factors!$C$5+E30*Factors!$C$6+F30*Factors!$C$7)/1000)</f>
        <v/>
      </c>
      <c r="L30" s="11">
        <f>IF(OR(A30="",C30="",C30=0),"",K30*1000000/C30)</f>
        <v/>
      </c>
      <c r="M30" s="12">
        <f>IF(OR(A30="",C30="",C30=0),"",G30*1000/C30)</f>
        <v/>
      </c>
      <c r="N30" s="13">
        <f>IF(OR(A30="",H30="",H30=0),"",I30/H30)</f>
        <v/>
      </c>
      <c r="O30" s="12">
        <f>IF(OR(A30="",C30="",C30=0),"",J30*1000/C30)</f>
        <v/>
      </c>
    </row>
    <row r="31">
      <c r="A31" s="8" t="n"/>
      <c r="B31" s="9">
        <f>IF(A31="","",ROWS(A$5:A31))</f>
        <v/>
      </c>
      <c r="C31" s="10" t="n"/>
      <c r="D31" s="10" t="n"/>
      <c r="E31" s="10" t="n"/>
      <c r="F31" s="10" t="n"/>
      <c r="G31" s="10" t="n"/>
      <c r="H31" s="10" t="n"/>
      <c r="I31" s="10" t="n"/>
      <c r="J31" s="10" t="n"/>
      <c r="K31" s="11">
        <f>IF(A31="","",(D31*Factors!$C$5+E31*Factors!$C$6+F31*Factors!$C$7)/1000)</f>
        <v/>
      </c>
      <c r="L31" s="11">
        <f>IF(OR(A31="",C31="",C31=0),"",K31*1000000/C31)</f>
        <v/>
      </c>
      <c r="M31" s="12">
        <f>IF(OR(A31="",C31="",C31=0),"",G31*1000/C31)</f>
        <v/>
      </c>
      <c r="N31" s="13">
        <f>IF(OR(A31="",H31="",H31=0),"",I31/H31)</f>
        <v/>
      </c>
      <c r="O31" s="12">
        <f>IF(OR(A31="",C31="",C31=0),"",J31*1000/C31)</f>
        <v/>
      </c>
    </row>
    <row r="32">
      <c r="A32" s="8" t="n"/>
      <c r="B32" s="9">
        <f>IF(A32="","",ROWS(A$5:A32))</f>
        <v/>
      </c>
      <c r="C32" s="10" t="n"/>
      <c r="D32" s="10" t="n"/>
      <c r="E32" s="10" t="n"/>
      <c r="F32" s="10" t="n"/>
      <c r="G32" s="10" t="n"/>
      <c r="H32" s="10" t="n"/>
      <c r="I32" s="10" t="n"/>
      <c r="J32" s="10" t="n"/>
      <c r="K32" s="11">
        <f>IF(A32="","",(D32*Factors!$C$5+E32*Factors!$C$6+F32*Factors!$C$7)/1000)</f>
        <v/>
      </c>
      <c r="L32" s="11">
        <f>IF(OR(A32="",C32="",C32=0),"",K32*1000000/C32)</f>
        <v/>
      </c>
      <c r="M32" s="12">
        <f>IF(OR(A32="",C32="",C32=0),"",G32*1000/C32)</f>
        <v/>
      </c>
      <c r="N32" s="13">
        <f>IF(OR(A32="",H32="",H32=0),"",I32/H32)</f>
        <v/>
      </c>
      <c r="O32" s="12">
        <f>IF(OR(A32="",C32="",C32=0),"",J32*1000/C32)</f>
        <v/>
      </c>
    </row>
    <row r="33">
      <c r="A33" s="8" t="n"/>
      <c r="B33" s="9">
        <f>IF(A33="","",ROWS(A$5:A33))</f>
        <v/>
      </c>
      <c r="C33" s="10" t="n"/>
      <c r="D33" s="10" t="n"/>
      <c r="E33" s="10" t="n"/>
      <c r="F33" s="10" t="n"/>
      <c r="G33" s="10" t="n"/>
      <c r="H33" s="10" t="n"/>
      <c r="I33" s="10" t="n"/>
      <c r="J33" s="10" t="n"/>
      <c r="K33" s="11">
        <f>IF(A33="","",(D33*Factors!$C$5+E33*Factors!$C$6+F33*Factors!$C$7)/1000)</f>
        <v/>
      </c>
      <c r="L33" s="11">
        <f>IF(OR(A33="",C33="",C33=0),"",K33*1000000/C33)</f>
        <v/>
      </c>
      <c r="M33" s="12">
        <f>IF(OR(A33="",C33="",C33=0),"",G33*1000/C33)</f>
        <v/>
      </c>
      <c r="N33" s="13">
        <f>IF(OR(A33="",H33="",H33=0),"",I33/H33)</f>
        <v/>
      </c>
      <c r="O33" s="12">
        <f>IF(OR(A33="",C33="",C33=0),"",J33*1000/C33)</f>
        <v/>
      </c>
    </row>
    <row r="34">
      <c r="A34" s="8" t="n"/>
      <c r="B34" s="9">
        <f>IF(A34="","",ROWS(A$5:A34))</f>
        <v/>
      </c>
      <c r="C34" s="10" t="n"/>
      <c r="D34" s="10" t="n"/>
      <c r="E34" s="10" t="n"/>
      <c r="F34" s="10" t="n"/>
      <c r="G34" s="10" t="n"/>
      <c r="H34" s="10" t="n"/>
      <c r="I34" s="10" t="n"/>
      <c r="J34" s="10" t="n"/>
      <c r="K34" s="11">
        <f>IF(A34="","",(D34*Factors!$C$5+E34*Factors!$C$6+F34*Factors!$C$7)/1000)</f>
        <v/>
      </c>
      <c r="L34" s="11">
        <f>IF(OR(A34="",C34="",C34=0),"",K34*1000000/C34)</f>
        <v/>
      </c>
      <c r="M34" s="12">
        <f>IF(OR(A34="",C34="",C34=0),"",G34*1000/C34)</f>
        <v/>
      </c>
      <c r="N34" s="13">
        <f>IF(OR(A34="",H34="",H34=0),"",I34/H34)</f>
        <v/>
      </c>
      <c r="O34" s="12">
        <f>IF(OR(A34="",C34="",C34=0),"",J34*1000/C34)</f>
        <v/>
      </c>
    </row>
    <row r="35">
      <c r="A35" s="8" t="n"/>
      <c r="B35" s="9">
        <f>IF(A35="","",ROWS(A$5:A35))</f>
        <v/>
      </c>
      <c r="C35" s="10" t="n"/>
      <c r="D35" s="10" t="n"/>
      <c r="E35" s="10" t="n"/>
      <c r="F35" s="10" t="n"/>
      <c r="G35" s="10" t="n"/>
      <c r="H35" s="10" t="n"/>
      <c r="I35" s="10" t="n"/>
      <c r="J35" s="10" t="n"/>
      <c r="K35" s="11">
        <f>IF(A35="","",(D35*Factors!$C$5+E35*Factors!$C$6+F35*Factors!$C$7)/1000)</f>
        <v/>
      </c>
      <c r="L35" s="11">
        <f>IF(OR(A35="",C35="",C35=0),"",K35*1000000/C35)</f>
        <v/>
      </c>
      <c r="M35" s="12">
        <f>IF(OR(A35="",C35="",C35=0),"",G35*1000/C35)</f>
        <v/>
      </c>
      <c r="N35" s="13">
        <f>IF(OR(A35="",H35="",H35=0),"",I35/H35)</f>
        <v/>
      </c>
      <c r="O35" s="12">
        <f>IF(OR(A35="",C35="",C35=0),"",J35*1000/C35)</f>
        <v/>
      </c>
    </row>
    <row r="36">
      <c r="A36" s="8" t="n"/>
      <c r="B36" s="9">
        <f>IF(A36="","",ROWS(A$5:A36))</f>
        <v/>
      </c>
      <c r="C36" s="10" t="n"/>
      <c r="D36" s="10" t="n"/>
      <c r="E36" s="10" t="n"/>
      <c r="F36" s="10" t="n"/>
      <c r="G36" s="10" t="n"/>
      <c r="H36" s="10" t="n"/>
      <c r="I36" s="10" t="n"/>
      <c r="J36" s="10" t="n"/>
      <c r="K36" s="11">
        <f>IF(A36="","",(D36*Factors!$C$5+E36*Factors!$C$6+F36*Factors!$C$7)/1000)</f>
        <v/>
      </c>
      <c r="L36" s="11">
        <f>IF(OR(A36="",C36="",C36=0),"",K36*1000000/C36)</f>
        <v/>
      </c>
      <c r="M36" s="12">
        <f>IF(OR(A36="",C36="",C36=0),"",G36*1000/C36)</f>
        <v/>
      </c>
      <c r="N36" s="13">
        <f>IF(OR(A36="",H36="",H36=0),"",I36/H36)</f>
        <v/>
      </c>
      <c r="O36" s="12">
        <f>IF(OR(A36="",C36="",C36=0),"",J36*1000/C36)</f>
        <v/>
      </c>
    </row>
    <row r="37">
      <c r="A37" s="8" t="n"/>
      <c r="B37" s="9">
        <f>IF(A37="","",ROWS(A$5:A37))</f>
        <v/>
      </c>
      <c r="C37" s="10" t="n"/>
      <c r="D37" s="10" t="n"/>
      <c r="E37" s="10" t="n"/>
      <c r="F37" s="10" t="n"/>
      <c r="G37" s="10" t="n"/>
      <c r="H37" s="10" t="n"/>
      <c r="I37" s="10" t="n"/>
      <c r="J37" s="10" t="n"/>
      <c r="K37" s="11">
        <f>IF(A37="","",(D37*Factors!$C$5+E37*Factors!$C$6+F37*Factors!$C$7)/1000)</f>
        <v/>
      </c>
      <c r="L37" s="11">
        <f>IF(OR(A37="",C37="",C37=0),"",K37*1000000/C37)</f>
        <v/>
      </c>
      <c r="M37" s="12">
        <f>IF(OR(A37="",C37="",C37=0),"",G37*1000/C37)</f>
        <v/>
      </c>
      <c r="N37" s="13">
        <f>IF(OR(A37="",H37="",H37=0),"",I37/H37)</f>
        <v/>
      </c>
      <c r="O37" s="12">
        <f>IF(OR(A37="",C37="",C37=0),"",J37*1000/C37)</f>
        <v/>
      </c>
    </row>
    <row r="38">
      <c r="A38" s="8" t="n"/>
      <c r="B38" s="9">
        <f>IF(A38="","",ROWS(A$5:A38))</f>
        <v/>
      </c>
      <c r="C38" s="10" t="n"/>
      <c r="D38" s="10" t="n"/>
      <c r="E38" s="10" t="n"/>
      <c r="F38" s="10" t="n"/>
      <c r="G38" s="10" t="n"/>
      <c r="H38" s="10" t="n"/>
      <c r="I38" s="10" t="n"/>
      <c r="J38" s="10" t="n"/>
      <c r="K38" s="11">
        <f>IF(A38="","",(D38*Factors!$C$5+E38*Factors!$C$6+F38*Factors!$C$7)/1000)</f>
        <v/>
      </c>
      <c r="L38" s="11">
        <f>IF(OR(A38="",C38="",C38=0),"",K38*1000000/C38)</f>
        <v/>
      </c>
      <c r="M38" s="12">
        <f>IF(OR(A38="",C38="",C38=0),"",G38*1000/C38)</f>
        <v/>
      </c>
      <c r="N38" s="13">
        <f>IF(OR(A38="",H38="",H38=0),"",I38/H38)</f>
        <v/>
      </c>
      <c r="O38" s="12">
        <f>IF(OR(A38="",C38="",C38=0),"",J38*1000/C38)</f>
        <v/>
      </c>
    </row>
    <row r="39">
      <c r="A39" s="8" t="n"/>
      <c r="B39" s="9">
        <f>IF(A39="","",ROWS(A$5:A39))</f>
        <v/>
      </c>
      <c r="C39" s="10" t="n"/>
      <c r="D39" s="10" t="n"/>
      <c r="E39" s="10" t="n"/>
      <c r="F39" s="10" t="n"/>
      <c r="G39" s="10" t="n"/>
      <c r="H39" s="10" t="n"/>
      <c r="I39" s="10" t="n"/>
      <c r="J39" s="10" t="n"/>
      <c r="K39" s="11">
        <f>IF(A39="","",(D39*Factors!$C$5+E39*Factors!$C$6+F39*Factors!$C$7)/1000)</f>
        <v/>
      </c>
      <c r="L39" s="11">
        <f>IF(OR(A39="",C39="",C39=0),"",K39*1000000/C39)</f>
        <v/>
      </c>
      <c r="M39" s="12">
        <f>IF(OR(A39="",C39="",C39=0),"",G39*1000/C39)</f>
        <v/>
      </c>
      <c r="N39" s="13">
        <f>IF(OR(A39="",H39="",H39=0),"",I39/H39)</f>
        <v/>
      </c>
      <c r="O39" s="12">
        <f>IF(OR(A39="",C39="",C39=0),"",J39*1000/C39)</f>
        <v/>
      </c>
    </row>
    <row r="40">
      <c r="A40" s="8" t="n"/>
      <c r="B40" s="9">
        <f>IF(A40="","",ROWS(A$5:A40))</f>
        <v/>
      </c>
      <c r="C40" s="10" t="n"/>
      <c r="D40" s="10" t="n"/>
      <c r="E40" s="10" t="n"/>
      <c r="F40" s="10" t="n"/>
      <c r="G40" s="10" t="n"/>
      <c r="H40" s="10" t="n"/>
      <c r="I40" s="10" t="n"/>
      <c r="J40" s="10" t="n"/>
      <c r="K40" s="11">
        <f>IF(A40="","",(D40*Factors!$C$5+E40*Factors!$C$6+F40*Factors!$C$7)/1000)</f>
        <v/>
      </c>
      <c r="L40" s="11">
        <f>IF(OR(A40="",C40="",C40=0),"",K40*1000000/C40)</f>
        <v/>
      </c>
      <c r="M40" s="12">
        <f>IF(OR(A40="",C40="",C40=0),"",G40*1000/C40)</f>
        <v/>
      </c>
      <c r="N40" s="13">
        <f>IF(OR(A40="",H40="",H40=0),"",I40/H40)</f>
        <v/>
      </c>
      <c r="O40" s="12">
        <f>IF(OR(A40="",C40="",C40=0),"",J40*1000/C40)</f>
        <v/>
      </c>
    </row>
  </sheetData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2" customWidth="1" min="4" max="4"/>
    <col width="18" customWidth="1" min="5" max="5"/>
  </cols>
  <sheetData>
    <row r="1">
      <c r="A1" s="1" t="inlineStr">
        <is>
          <t>PROGRESS</t>
        </is>
      </c>
    </row>
    <row r="2">
      <c r="A2" s="4" t="inlineStr">
        <is>
          <t>Compares the baseline months with the latest three months of data.</t>
        </is>
      </c>
    </row>
    <row r="3">
      <c r="A3" s="14" t="inlineStr">
        <is>
          <t>Number of first months used as baseline</t>
        </is>
      </c>
      <c r="B3" s="15" t="n">
        <v>3</v>
      </c>
    </row>
    <row r="4">
      <c r="A4" s="16" t="inlineStr">
        <is>
          <t>Months of data entered</t>
        </is>
      </c>
      <c r="B4" s="6">
        <f>COUNT('Monthly Data'!B5:B40)</f>
        <v/>
      </c>
    </row>
    <row r="6" ht="32" customHeight="1">
      <c r="A6" s="5" t="inlineStr">
        <is>
          <t>Measure</t>
        </is>
      </c>
      <c r="B6" s="5" t="inlineStr">
        <is>
          <t>Baseline average</t>
        </is>
      </c>
      <c r="C6" s="5" t="inlineStr">
        <is>
          <t>Latest 3 months average</t>
        </is>
      </c>
      <c r="D6" s="5" t="inlineStr">
        <is>
          <t>Change</t>
        </is>
      </c>
      <c r="E6" s="5" t="inlineStr">
        <is>
          <t>Direction</t>
        </is>
      </c>
    </row>
    <row r="7">
      <c r="A7" s="16" t="inlineStr">
        <is>
          <t>Emissions per 1,000 units (kg CO2e)</t>
        </is>
      </c>
      <c r="B7" s="11">
        <f>IFERROR(AVERAGEIFS('Monthly Data'!$L$5:$L$40,'Monthly Data'!$B$5:$B$40,"&lt;="&amp;$B$3),"")</f>
        <v/>
      </c>
      <c r="C7" s="11">
        <f>IFERROR(AVERAGEIFS('Monthly Data'!$L$5:$L$40,'Monthly Data'!$B$5:$B$40,"&gt;"&amp;(MAX('Monthly Data'!$B$5:$B$40)-3)),"")</f>
        <v/>
      </c>
      <c r="D7" s="13">
        <f>IF(OR(B7="",C7="",B7=0),"",C7/B7-1)</f>
        <v/>
      </c>
      <c r="E7" s="9">
        <f>IF(D7="","",IF(ABS(D7)&lt;0.005,"About the same",IF(D7&lt;0,"Improving","Worsening")))</f>
        <v/>
      </c>
    </row>
    <row r="8">
      <c r="A8" s="16" t="inlineStr">
        <is>
          <t>Water per 1,000 units (m3)</t>
        </is>
      </c>
      <c r="B8" s="12">
        <f>IFERROR(AVERAGEIFS('Monthly Data'!$M$5:$M$40,'Monthly Data'!$B$5:$B$40,"&lt;="&amp;$B$3),"")</f>
        <v/>
      </c>
      <c r="C8" s="12">
        <f>IFERROR(AVERAGEIFS('Monthly Data'!$M$5:$M$40,'Monthly Data'!$B$5:$B$40,"&gt;"&amp;(MAX('Monthly Data'!$B$5:$B$40)-3)),"")</f>
        <v/>
      </c>
      <c r="D8" s="13">
        <f>IF(OR(B8="",C8="",B8=0),"",C8/B8-1)</f>
        <v/>
      </c>
      <c r="E8" s="9">
        <f>IF(D8="","",IF(ABS(D8)&lt;0.005,"About the same",IF(D8&lt;0,"Improving","Worsening")))</f>
        <v/>
      </c>
    </row>
    <row r="9">
      <c r="A9" s="16" t="inlineStr">
        <is>
          <t>Landfill per 1,000 units (kg)</t>
        </is>
      </c>
      <c r="B9" s="12">
        <f>IFERROR(AVERAGEIFS('Monthly Data'!$O$5:$O$40,'Monthly Data'!$B$5:$B$40,"&lt;="&amp;$B$3),"")</f>
        <v/>
      </c>
      <c r="C9" s="12">
        <f>IFERROR(AVERAGEIFS('Monthly Data'!$O$5:$O$40,'Monthly Data'!$B$5:$B$40,"&gt;"&amp;(MAX('Monthly Data'!$B$5:$B$40)-3)),"")</f>
        <v/>
      </c>
      <c r="D9" s="13">
        <f>IF(OR(B9="",C9="",B9=0),"",C9/B9-1)</f>
        <v/>
      </c>
      <c r="E9" s="9">
        <f>IF(D9="","",IF(ABS(D9)&lt;0.005,"About the same",IF(D9&lt;0,"Improving","Worsening")))</f>
        <v/>
      </c>
    </row>
    <row r="10">
      <c r="A10" s="16" t="inlineStr">
        <is>
          <t>Diversion rate</t>
        </is>
      </c>
      <c r="B10" s="13">
        <f>IFERROR(AVERAGEIFS('Monthly Data'!$N$5:$N$40,'Monthly Data'!$B$5:$B$40,"&lt;="&amp;$B$3),"")</f>
        <v/>
      </c>
      <c r="C10" s="13">
        <f>IFERROR(AVERAGEIFS('Monthly Data'!$N$5:$N$40,'Monthly Data'!$B$5:$B$40,"&gt;"&amp;(MAX('Monthly Data'!$B$5:$B$40)-3)),"")</f>
        <v/>
      </c>
      <c r="D10" s="13">
        <f>IF(OR(B10="",C10="",B10=0),"",C10/B10-1)</f>
        <v/>
      </c>
      <c r="E10" s="9">
        <f>IF(D10="","",IF(ABS(D10)&lt;0.005,"About the same",IF(D10&gt;0,"Improving","Worsening")))</f>
        <v/>
      </c>
    </row>
    <row r="11">
      <c r="A11" s="16" t="inlineStr">
        <is>
          <t>Emissions (t CO2e, monthly)</t>
        </is>
      </c>
      <c r="B11" s="11">
        <f>IFERROR(AVERAGEIFS('Monthly Data'!$K$5:$K$40,'Monthly Data'!$B$5:$B$40,"&lt;="&amp;$B$3),"")</f>
        <v/>
      </c>
      <c r="C11" s="11">
        <f>IFERROR(AVERAGEIFS('Monthly Data'!$K$5:$K$40,'Monthly Data'!$B$5:$B$40,"&gt;"&amp;(MAX('Monthly Data'!$B$5:$B$40)-3)),"")</f>
        <v/>
      </c>
      <c r="D11" s="13">
        <f>IF(OR(B11="",C11="",B11=0),"",C11/B11-1)</f>
        <v/>
      </c>
      <c r="E11" s="9">
        <f>IF(D11="","",IF(ABS(D11)&lt;0.005,"About the same",IF(D11&lt;0,"Improving","Worsening")))</f>
        <v/>
      </c>
    </row>
    <row r="13">
      <c r="A13" s="16" t="inlineStr">
        <is>
          <t>Intensity measures divide by output. Absolute monthly emissions also depend on volume, so read them alongside output.</t>
        </is>
      </c>
    </row>
  </sheetData>
  <conditionalFormatting sqref="E7:E11">
    <cfRule type="cellIs" priority="1" operator="equal" dxfId="0">
      <formula>"Improving"</formula>
    </cfRule>
    <cfRule type="cellIs" priority="2" operator="equal" dxfId="1">
      <formula>"Worsening"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2026-09-30T15:25:20Z</dcterms:created>
  <dcterms:modified xsi:type="dcterms:W3CDTF">2026-09-30T15:25:20Z</dcterms:modified>
</cp:coreProperties>
</file>